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Research\EMR\ProgramEvaluation\1 Current Projects\Tasmania Year 9 to 12 Review\Public submissions\Ramsay Rowan\"/>
    </mc:Choice>
  </mc:AlternateContent>
  <bookViews>
    <workbookView xWindow="0" yWindow="0" windowWidth="29640" windowHeight="19320" tabRatio="172"/>
  </bookViews>
  <sheets>
    <sheet name="Sheet1" sheetId="1" r:id="rId1"/>
  </sheets>
  <definedNames>
    <definedName name="_xlnm.Print_Area" localSheetId="0">Sheet1!$A$3:$N$22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6" i="1" l="1"/>
  <c r="M27" i="1"/>
  <c r="M28" i="1"/>
  <c r="M29" i="1"/>
  <c r="M30" i="1"/>
  <c r="M31" i="1"/>
  <c r="M33" i="1"/>
  <c r="G26" i="1"/>
  <c r="G27" i="1"/>
  <c r="G28" i="1"/>
  <c r="G29" i="1"/>
  <c r="G30" i="1"/>
  <c r="G31" i="1"/>
  <c r="G32" i="1"/>
  <c r="G33" i="1"/>
  <c r="S26" i="1"/>
  <c r="S27" i="1"/>
  <c r="S28" i="1"/>
  <c r="S29" i="1"/>
  <c r="S30" i="1"/>
  <c r="S31" i="1"/>
  <c r="S32" i="1"/>
  <c r="S33" i="1"/>
  <c r="S35" i="1"/>
  <c r="P35" i="1"/>
  <c r="O35" i="1"/>
  <c r="N35" i="1"/>
  <c r="M35" i="1"/>
  <c r="L26" i="1"/>
  <c r="L27" i="1"/>
  <c r="L28" i="1"/>
  <c r="L29" i="1"/>
  <c r="L30" i="1"/>
  <c r="L31" i="1"/>
  <c r="L33" i="1"/>
  <c r="L35" i="1"/>
  <c r="C35" i="1"/>
  <c r="D35" i="1"/>
  <c r="E35" i="1"/>
  <c r="F26" i="1"/>
  <c r="F27" i="1"/>
  <c r="F28" i="1"/>
  <c r="F29" i="1"/>
  <c r="F30" i="1"/>
  <c r="F31" i="1"/>
  <c r="F32" i="1"/>
  <c r="F33" i="1"/>
  <c r="F35" i="1"/>
  <c r="B35" i="1"/>
  <c r="G35" i="1"/>
  <c r="Y30" i="1"/>
  <c r="Y33" i="1"/>
  <c r="Y28" i="1"/>
  <c r="Y27" i="1"/>
  <c r="Y29" i="1"/>
  <c r="Y31" i="1"/>
  <c r="Y26" i="1"/>
  <c r="T35" i="1"/>
  <c r="U35" i="1"/>
  <c r="V35" i="1"/>
  <c r="W35" i="1"/>
  <c r="X35" i="1"/>
  <c r="Y35" i="1"/>
  <c r="R35" i="1"/>
  <c r="H35" i="1"/>
  <c r="I35" i="1"/>
  <c r="J35" i="1"/>
  <c r="R31" i="1"/>
  <c r="R29" i="1"/>
  <c r="R27" i="1"/>
  <c r="R32" i="1"/>
  <c r="R28" i="1"/>
  <c r="R33" i="1"/>
  <c r="R30" i="1"/>
  <c r="R34" i="1"/>
  <c r="R26" i="1"/>
  <c r="X31" i="1"/>
  <c r="X29" i="1"/>
  <c r="X27" i="1"/>
  <c r="X32" i="1"/>
  <c r="X28" i="1"/>
  <c r="X33" i="1"/>
  <c r="X30" i="1"/>
  <c r="X34" i="1"/>
  <c r="X26" i="1"/>
  <c r="E10" i="1"/>
  <c r="J10" i="1"/>
  <c r="E15" i="1"/>
  <c r="J15" i="1"/>
  <c r="E13" i="1"/>
  <c r="J13" i="1"/>
  <c r="E11" i="1"/>
  <c r="J11" i="1"/>
  <c r="E16" i="1"/>
  <c r="J16" i="1"/>
  <c r="E12" i="1"/>
  <c r="J12" i="1"/>
  <c r="E17" i="1"/>
  <c r="J17" i="1"/>
  <c r="E14" i="1"/>
  <c r="J14" i="1"/>
  <c r="J19" i="1"/>
  <c r="D19" i="1"/>
  <c r="C19" i="1"/>
  <c r="E19" i="1"/>
  <c r="G19" i="1"/>
  <c r="I19" i="1"/>
  <c r="F19" i="1"/>
  <c r="H19" i="1"/>
  <c r="H15" i="1"/>
  <c r="I15" i="1"/>
  <c r="H13" i="1"/>
  <c r="I13" i="1"/>
  <c r="H11" i="1"/>
  <c r="I11" i="1"/>
  <c r="H16" i="1"/>
  <c r="I16" i="1"/>
  <c r="H12" i="1"/>
  <c r="I12" i="1"/>
  <c r="H17" i="1"/>
  <c r="I17" i="1"/>
  <c r="H14" i="1"/>
  <c r="I14" i="1"/>
  <c r="I10" i="1"/>
  <c r="H10" i="1"/>
</calcChain>
</file>

<file path=xl/sharedStrings.xml><?xml version="1.0" encoding="utf-8"?>
<sst xmlns="http://schemas.openxmlformats.org/spreadsheetml/2006/main" count="76" uniqueCount="36">
  <si>
    <t>College</t>
  </si>
  <si>
    <t>Years</t>
  </si>
  <si>
    <t>11-12</t>
  </si>
  <si>
    <t>Claremont College</t>
  </si>
  <si>
    <t>Hellyer College</t>
  </si>
  <si>
    <t>Don College</t>
  </si>
  <si>
    <t>Newstead College</t>
  </si>
  <si>
    <t>Elizabeth College</t>
  </si>
  <si>
    <t>Rosny College</t>
  </si>
  <si>
    <t>Hobart College</t>
  </si>
  <si>
    <t>ELEANOR RAMSAY AND MICHAEL ROWAN</t>
  </si>
  <si>
    <t>Cert 1</t>
  </si>
  <si>
    <t>Cert 11</t>
  </si>
  <si>
    <t>Cert 111</t>
  </si>
  <si>
    <t xml:space="preserve"> VET COMPLETION DATA </t>
  </si>
  <si>
    <t>Cert IV</t>
  </si>
  <si>
    <t>TOTAL !!-1V</t>
  </si>
  <si>
    <t>Launceston  College</t>
  </si>
  <si>
    <t>n/a</t>
  </si>
  <si>
    <t>TOTAL ALL</t>
  </si>
  <si>
    <t xml:space="preserve">$/graduate </t>
  </si>
  <si>
    <t xml:space="preserve">Grads/EFT other/yr </t>
  </si>
  <si>
    <t>Grads/EFT teacher/yr*</t>
  </si>
  <si>
    <t>*To calculate the number of graduates per EFT teacher we have assumed half of the teacher effort is devoted to year 11, and half to year 12.</t>
  </si>
  <si>
    <t xml:space="preserve"> VET COMPLETION DATA# </t>
  </si>
  <si>
    <t>NOTES</t>
  </si>
  <si>
    <t>TOTALS/AVERAGES</t>
  </si>
  <si>
    <r>
      <t xml:space="preserve"># Note that the VET completion data for the colleges on </t>
    </r>
    <r>
      <rPr>
        <i/>
        <sz val="12"/>
        <color theme="1"/>
        <rFont val="Calibri"/>
        <scheme val="minor"/>
      </rPr>
      <t>MySchool</t>
    </r>
    <r>
      <rPr>
        <sz val="12"/>
        <color theme="1"/>
        <rFont val="Calibri"/>
        <family val="2"/>
        <scheme val="minor"/>
      </rPr>
      <t xml:space="preserve"> is disputed by the colleges, the TASC and the DoE, but to date has not been corrected.</t>
    </r>
  </si>
  <si>
    <t>Recurrent Budget 2012</t>
  </si>
  <si>
    <t>Year 12 Certificates 2012</t>
  </si>
  <si>
    <t>Teachers EFT 2012</t>
  </si>
  <si>
    <t>Other staff EFT 2012</t>
  </si>
  <si>
    <t>COLLEGE COST ANALYSIS</t>
  </si>
  <si>
    <r>
      <t xml:space="preserve">All data from </t>
    </r>
    <r>
      <rPr>
        <i/>
        <sz val="12"/>
        <color theme="1"/>
        <rFont val="Calibri"/>
        <scheme val="minor"/>
      </rPr>
      <t xml:space="preserve">MySchool, </t>
    </r>
    <r>
      <rPr>
        <sz val="12"/>
        <color theme="1"/>
        <rFont val="Calibri"/>
        <family val="2"/>
        <scheme val="minor"/>
      </rPr>
      <t>with calculations performed by the authors.</t>
    </r>
  </si>
  <si>
    <t>Spreadsheet created in 2013, data checked 28 August 2016</t>
  </si>
  <si>
    <t>TASMANIA YRS 9-12 REVIEW RAMSAY AND ROWAN ATTACHMENT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</si>
</sst>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2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43" fontId="0" fillId="0" borderId="0" xfId="3" applyFont="1"/>
    <xf numFmtId="164" fontId="0" fillId="0" borderId="0" xfId="3" applyNumberFormat="1" applyFont="1"/>
    <xf numFmtId="49" fontId="0" fillId="0" borderId="0" xfId="3" applyNumberFormat="1" applyFont="1"/>
    <xf numFmtId="43" fontId="6" fillId="0" borderId="0" xfId="3" applyFont="1" applyAlignment="1">
      <alignment wrapText="1"/>
    </xf>
    <xf numFmtId="43" fontId="0" fillId="0" borderId="0" xfId="3" applyNumberFormat="1" applyFont="1"/>
    <xf numFmtId="43" fontId="6" fillId="0" borderId="0" xfId="3" applyFont="1"/>
    <xf numFmtId="49" fontId="6" fillId="0" borderId="0" xfId="3" applyNumberFormat="1" applyFont="1"/>
    <xf numFmtId="164" fontId="6" fillId="0" borderId="0" xfId="3" applyNumberFormat="1" applyFont="1"/>
    <xf numFmtId="43" fontId="6" fillId="0" borderId="0" xfId="3" applyNumberFormat="1" applyFont="1"/>
    <xf numFmtId="9" fontId="6" fillId="0" borderId="0" xfId="60" applyFont="1"/>
    <xf numFmtId="9" fontId="0" fillId="0" borderId="0" xfId="60" applyFont="1"/>
    <xf numFmtId="43" fontId="7" fillId="0" borderId="0" xfId="0" applyNumberFormat="1" applyFont="1"/>
    <xf numFmtId="0" fontId="8" fillId="0" borderId="0" xfId="0" applyFont="1"/>
    <xf numFmtId="43" fontId="8" fillId="0" borderId="0" xfId="0" applyNumberFormat="1" applyFont="1"/>
    <xf numFmtId="164" fontId="8" fillId="0" borderId="0" xfId="0" applyNumberFormat="1" applyFont="1"/>
    <xf numFmtId="9" fontId="8" fillId="0" borderId="0" xfId="0" applyNumberFormat="1" applyFont="1"/>
    <xf numFmtId="0" fontId="0" fillId="0" borderId="0" xfId="3" applyNumberFormat="1" applyFont="1"/>
    <xf numFmtId="0" fontId="0" fillId="0" borderId="0" xfId="60" applyNumberFormat="1" applyFont="1" applyFill="1"/>
    <xf numFmtId="43" fontId="0" fillId="0" borderId="0" xfId="3" applyFont="1" applyFill="1"/>
    <xf numFmtId="9" fontId="0" fillId="0" borderId="0" xfId="60" applyFont="1" applyFill="1"/>
    <xf numFmtId="0" fontId="0" fillId="0" borderId="0" xfId="0" applyFill="1"/>
    <xf numFmtId="43" fontId="7" fillId="0" borderId="0" xfId="0" applyNumberFormat="1" applyFont="1" applyFill="1"/>
    <xf numFmtId="43" fontId="6" fillId="0" borderId="0" xfId="3" applyFont="1" applyFill="1" applyAlignment="1">
      <alignment wrapText="1"/>
    </xf>
    <xf numFmtId="164" fontId="0" fillId="0" borderId="0" xfId="3" applyNumberFormat="1" applyFont="1" applyFill="1"/>
    <xf numFmtId="164" fontId="6" fillId="0" borderId="0" xfId="3" applyNumberFormat="1" applyFont="1" applyFill="1"/>
    <xf numFmtId="0" fontId="6" fillId="0" borderId="0" xfId="0" applyFont="1"/>
    <xf numFmtId="43" fontId="0" fillId="0" borderId="0" xfId="3" applyFont="1" applyAlignment="1">
      <alignment wrapText="1"/>
    </xf>
    <xf numFmtId="0" fontId="0" fillId="0" borderId="0" xfId="60" applyNumberFormat="1" applyFont="1"/>
    <xf numFmtId="164" fontId="0" fillId="0" borderId="0" xfId="60" applyNumberFormat="1" applyFont="1"/>
    <xf numFmtId="164" fontId="6" fillId="2" borderId="0" xfId="3" applyNumberFormat="1" applyFont="1" applyFill="1" applyAlignment="1">
      <alignment wrapText="1"/>
    </xf>
    <xf numFmtId="164" fontId="0" fillId="2" borderId="0" xfId="3" applyNumberFormat="1" applyFont="1" applyFill="1"/>
    <xf numFmtId="164" fontId="6" fillId="2" borderId="0" xfId="3" applyNumberFormat="1" applyFont="1" applyFill="1"/>
    <xf numFmtId="43" fontId="6" fillId="2" borderId="0" xfId="3" applyFont="1" applyFill="1" applyAlignment="1">
      <alignment wrapText="1"/>
    </xf>
    <xf numFmtId="43" fontId="0" fillId="2" borderId="0" xfId="3" applyNumberFormat="1" applyFont="1" applyFill="1"/>
    <xf numFmtId="43" fontId="6" fillId="2" borderId="0" xfId="3" applyNumberFormat="1" applyFont="1" applyFill="1"/>
    <xf numFmtId="164" fontId="0" fillId="0" borderId="0" xfId="60" applyNumberFormat="1" applyFont="1" applyFill="1"/>
    <xf numFmtId="0" fontId="6" fillId="0" borderId="0" xfId="3" applyNumberFormat="1" applyFont="1"/>
    <xf numFmtId="0" fontId="0" fillId="2" borderId="0" xfId="60" applyNumberFormat="1" applyFont="1" applyFill="1"/>
    <xf numFmtId="0" fontId="0" fillId="0" borderId="0" xfId="3" applyNumberFormat="1" applyFont="1" applyFill="1"/>
    <xf numFmtId="43" fontId="6" fillId="0" borderId="0" xfId="3" applyFont="1" applyFill="1"/>
    <xf numFmtId="43" fontId="1" fillId="0" borderId="0" xfId="3" applyFont="1" applyFill="1"/>
    <xf numFmtId="43" fontId="1" fillId="0" borderId="0" xfId="3" applyFont="1"/>
    <xf numFmtId="164" fontId="1" fillId="0" borderId="0" xfId="3" applyNumberFormat="1" applyFont="1"/>
    <xf numFmtId="0" fontId="7" fillId="0" borderId="0" xfId="0" applyFont="1"/>
    <xf numFmtId="165" fontId="7" fillId="0" borderId="0" xfId="0" applyNumberFormat="1" applyFont="1"/>
    <xf numFmtId="1" fontId="7" fillId="0" borderId="0" xfId="0" applyNumberFormat="1" applyFont="1"/>
    <xf numFmtId="9" fontId="7" fillId="0" borderId="0" xfId="0" applyNumberFormat="1" applyFont="1"/>
  </cellXfs>
  <cellStyles count="129">
    <cellStyle name="Comma" xfId="3" builtinId="3"/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Normal" xfId="0" builtinId="0"/>
    <cellStyle name="Percent" xfId="60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workbookViewId="0">
      <selection sqref="A1:XFD1"/>
    </sheetView>
  </sheetViews>
  <sheetFormatPr defaultColWidth="10.875" defaultRowHeight="15.75" x14ac:dyDescent="0.25"/>
  <cols>
    <col min="1" max="1" width="23.5" style="1" customWidth="1"/>
    <col min="2" max="2" width="8.375" style="1" customWidth="1"/>
    <col min="3" max="3" width="12.625" style="1" customWidth="1"/>
    <col min="4" max="4" width="11" style="1" customWidth="1"/>
    <col min="5" max="5" width="12" style="2" bestFit="1" customWidth="1"/>
    <col min="6" max="6" width="9" style="1" customWidth="1"/>
    <col min="7" max="7" width="11" style="1" customWidth="1"/>
    <col min="8" max="8" width="11.625" style="2" customWidth="1"/>
    <col min="9" max="9" width="10.5" style="2" customWidth="1"/>
    <col min="10" max="10" width="14.125" style="1" hidden="1" customWidth="1"/>
    <col min="11" max="11" width="8.625" style="1" customWidth="1"/>
    <col min="12" max="12" width="7" style="1" customWidth="1"/>
    <col min="13" max="13" width="6.375" style="11" customWidth="1"/>
    <col min="14" max="14" width="7.5" style="1" customWidth="1"/>
    <col min="15" max="15" width="6.375" style="1" customWidth="1"/>
    <col min="16" max="16" width="8.875" style="11" customWidth="1"/>
    <col min="17" max="17" width="8.625" style="1" customWidth="1"/>
    <col min="18" max="18" width="8" style="1" customWidth="1"/>
    <col min="19" max="19" width="8.125" style="11" customWidth="1"/>
    <col min="20" max="20" width="8.125" customWidth="1"/>
    <col min="21" max="21" width="7.5" style="1" customWidth="1"/>
    <col min="22" max="22" width="8.5" style="1" customWidth="1"/>
    <col min="23" max="23" width="7.125" style="1" customWidth="1"/>
    <col min="24" max="24" width="9.375" style="1" customWidth="1"/>
    <col min="25" max="16384" width="10.875" style="1"/>
  </cols>
  <sheetData>
    <row r="1" spans="1:20" s="6" customFormat="1" x14ac:dyDescent="0.25">
      <c r="A1" s="44" t="s">
        <v>35</v>
      </c>
      <c r="B1" s="44"/>
      <c r="C1" s="44"/>
      <c r="D1" s="44"/>
      <c r="E1" s="44"/>
      <c r="F1" s="44"/>
      <c r="G1" s="45"/>
      <c r="H1" s="44"/>
      <c r="I1" s="45"/>
      <c r="J1" s="44"/>
      <c r="K1" s="45"/>
      <c r="L1" s="44"/>
      <c r="M1" s="45"/>
      <c r="N1" s="46"/>
      <c r="O1" s="45"/>
      <c r="P1" s="44"/>
      <c r="Q1" s="47"/>
      <c r="R1" s="44"/>
      <c r="S1" s="44"/>
      <c r="T1" s="26"/>
    </row>
    <row r="3" spans="1:20" s="6" customFormat="1" x14ac:dyDescent="0.25">
      <c r="A3" s="40" t="s">
        <v>32</v>
      </c>
      <c r="B3" s="40"/>
      <c r="E3" s="8"/>
      <c r="H3" s="8"/>
      <c r="I3" s="8"/>
    </row>
    <row r="4" spans="1:20" s="6" customFormat="1" x14ac:dyDescent="0.25">
      <c r="A4" s="1" t="s">
        <v>10</v>
      </c>
      <c r="B4" s="1"/>
      <c r="C4" s="1"/>
      <c r="D4" s="1" t="s">
        <v>34</v>
      </c>
      <c r="E4" s="8"/>
      <c r="H4" s="8"/>
      <c r="I4" s="8"/>
    </row>
    <row r="5" spans="1:20" s="6" customFormat="1" x14ac:dyDescent="0.25">
      <c r="A5" s="1"/>
      <c r="B5" s="1"/>
      <c r="C5" s="1"/>
      <c r="D5" s="1"/>
      <c r="E5" s="8"/>
      <c r="H5" s="8"/>
      <c r="I5" s="8"/>
    </row>
    <row r="6" spans="1:20" s="42" customFormat="1" x14ac:dyDescent="0.25">
      <c r="A6" s="41" t="s">
        <v>33</v>
      </c>
      <c r="B6" s="41"/>
      <c r="E6" s="43"/>
      <c r="H6" s="43"/>
      <c r="I6" s="43"/>
    </row>
    <row r="9" spans="1:20" s="4" customFormat="1" ht="47.25" x14ac:dyDescent="0.25">
      <c r="A9" s="4" t="s">
        <v>0</v>
      </c>
      <c r="B9" s="4" t="s">
        <v>1</v>
      </c>
      <c r="C9" s="4" t="s">
        <v>28</v>
      </c>
      <c r="D9" s="4" t="s">
        <v>29</v>
      </c>
      <c r="E9" s="30" t="s">
        <v>20</v>
      </c>
      <c r="F9" s="4" t="s">
        <v>30</v>
      </c>
      <c r="G9" s="4" t="s">
        <v>31</v>
      </c>
      <c r="H9" s="33" t="s">
        <v>22</v>
      </c>
      <c r="I9" s="4" t="s">
        <v>21</v>
      </c>
    </row>
    <row r="10" spans="1:20" x14ac:dyDescent="0.25">
      <c r="A10" s="1" t="s">
        <v>3</v>
      </c>
      <c r="B10" s="3" t="s">
        <v>2</v>
      </c>
      <c r="C10" s="2">
        <v>11265422</v>
      </c>
      <c r="D10" s="2">
        <v>101</v>
      </c>
      <c r="E10" s="31">
        <f t="shared" ref="E10:E17" si="0">C10/D10</f>
        <v>111538.83168316832</v>
      </c>
      <c r="F10" s="1">
        <v>66.8</v>
      </c>
      <c r="G10" s="1">
        <v>28</v>
      </c>
      <c r="H10" s="34">
        <f t="shared" ref="H10:H17" si="1">(D10/F10)*2</f>
        <v>3.0239520958083834</v>
      </c>
      <c r="I10" s="5">
        <f t="shared" ref="I10:I17" si="2">(D10/G10)*2</f>
        <v>7.2142857142857144</v>
      </c>
      <c r="J10" s="2">
        <f t="shared" ref="J10:J17" si="3">D10*E10</f>
        <v>11265422</v>
      </c>
    </row>
    <row r="11" spans="1:20" x14ac:dyDescent="0.25">
      <c r="A11" s="1" t="s">
        <v>5</v>
      </c>
      <c r="B11" s="3" t="s">
        <v>2</v>
      </c>
      <c r="C11" s="2">
        <v>12093065</v>
      </c>
      <c r="D11" s="2">
        <v>189</v>
      </c>
      <c r="E11" s="31">
        <f t="shared" si="0"/>
        <v>63984.4708994709</v>
      </c>
      <c r="F11" s="1">
        <v>59.2</v>
      </c>
      <c r="G11" s="1">
        <v>21.3</v>
      </c>
      <c r="H11" s="34">
        <f t="shared" si="1"/>
        <v>6.3851351351351351</v>
      </c>
      <c r="I11" s="5">
        <f t="shared" si="2"/>
        <v>17.746478873239436</v>
      </c>
      <c r="J11" s="2">
        <f t="shared" si="3"/>
        <v>12093065</v>
      </c>
    </row>
    <row r="12" spans="1:20" x14ac:dyDescent="0.25">
      <c r="A12" s="1" t="s">
        <v>7</v>
      </c>
      <c r="B12" s="3" t="s">
        <v>2</v>
      </c>
      <c r="C12" s="2">
        <v>11689991</v>
      </c>
      <c r="D12" s="2">
        <v>218</v>
      </c>
      <c r="E12" s="31">
        <f t="shared" si="0"/>
        <v>53623.811926605507</v>
      </c>
      <c r="F12" s="1">
        <v>63.7</v>
      </c>
      <c r="G12" s="1">
        <v>27.9</v>
      </c>
      <c r="H12" s="34">
        <f t="shared" si="1"/>
        <v>6.8445839874411298</v>
      </c>
      <c r="I12" s="5">
        <f t="shared" si="2"/>
        <v>15.627240143369177</v>
      </c>
      <c r="J12" s="2">
        <f t="shared" si="3"/>
        <v>11689991</v>
      </c>
    </row>
    <row r="13" spans="1:20" x14ac:dyDescent="0.25">
      <c r="A13" s="1" t="s">
        <v>4</v>
      </c>
      <c r="B13" s="3" t="s">
        <v>2</v>
      </c>
      <c r="C13" s="2">
        <v>10895427</v>
      </c>
      <c r="D13" s="2">
        <v>143</v>
      </c>
      <c r="E13" s="31">
        <f t="shared" si="0"/>
        <v>76191.797202797199</v>
      </c>
      <c r="F13" s="1">
        <v>57.2</v>
      </c>
      <c r="G13" s="1">
        <v>23</v>
      </c>
      <c r="H13" s="34">
        <f t="shared" si="1"/>
        <v>5</v>
      </c>
      <c r="I13" s="5">
        <f t="shared" si="2"/>
        <v>12.434782608695652</v>
      </c>
      <c r="J13" s="2">
        <f t="shared" si="3"/>
        <v>10895427</v>
      </c>
    </row>
    <row r="14" spans="1:20" x14ac:dyDescent="0.25">
      <c r="A14" s="1" t="s">
        <v>9</v>
      </c>
      <c r="B14" s="3" t="s">
        <v>2</v>
      </c>
      <c r="C14" s="2">
        <v>13725077</v>
      </c>
      <c r="D14" s="2">
        <v>234</v>
      </c>
      <c r="E14" s="31">
        <f t="shared" si="0"/>
        <v>58654.175213675211</v>
      </c>
      <c r="F14" s="1">
        <v>69.599999999999994</v>
      </c>
      <c r="G14" s="1">
        <v>30.2</v>
      </c>
      <c r="H14" s="34">
        <f t="shared" si="1"/>
        <v>6.7241379310344831</v>
      </c>
      <c r="I14" s="5">
        <f t="shared" si="2"/>
        <v>15.496688741721854</v>
      </c>
      <c r="J14" s="2">
        <f t="shared" si="3"/>
        <v>13725077</v>
      </c>
    </row>
    <row r="15" spans="1:20" x14ac:dyDescent="0.25">
      <c r="A15" s="1" t="s">
        <v>17</v>
      </c>
      <c r="B15" s="3" t="s">
        <v>2</v>
      </c>
      <c r="C15" s="2">
        <v>15721865</v>
      </c>
      <c r="D15" s="2">
        <v>430</v>
      </c>
      <c r="E15" s="31">
        <f t="shared" si="0"/>
        <v>36562.476744186046</v>
      </c>
      <c r="F15" s="1">
        <v>93.4</v>
      </c>
      <c r="G15" s="1">
        <v>35.799999999999997</v>
      </c>
      <c r="H15" s="34">
        <f t="shared" si="1"/>
        <v>9.2077087794432551</v>
      </c>
      <c r="I15" s="5">
        <f t="shared" si="2"/>
        <v>24.022346368715084</v>
      </c>
      <c r="J15" s="2">
        <f t="shared" si="3"/>
        <v>15721865</v>
      </c>
    </row>
    <row r="16" spans="1:20" x14ac:dyDescent="0.25">
      <c r="A16" s="1" t="s">
        <v>6</v>
      </c>
      <c r="B16" s="3" t="s">
        <v>2</v>
      </c>
      <c r="C16" s="2">
        <v>10913242</v>
      </c>
      <c r="D16" s="2">
        <v>133</v>
      </c>
      <c r="E16" s="31">
        <f t="shared" si="0"/>
        <v>82054.451127819542</v>
      </c>
      <c r="F16" s="1">
        <v>55.8</v>
      </c>
      <c r="G16" s="1">
        <v>25.8</v>
      </c>
      <c r="H16" s="34">
        <f t="shared" si="1"/>
        <v>4.7670250896057347</v>
      </c>
      <c r="I16" s="5">
        <f t="shared" si="2"/>
        <v>10.310077519379846</v>
      </c>
      <c r="J16" s="2">
        <f t="shared" si="3"/>
        <v>10913242</v>
      </c>
    </row>
    <row r="17" spans="1:25" x14ac:dyDescent="0.25">
      <c r="A17" s="1" t="s">
        <v>8</v>
      </c>
      <c r="B17" s="3" t="s">
        <v>2</v>
      </c>
      <c r="C17" s="2">
        <v>15587714</v>
      </c>
      <c r="D17" s="2">
        <v>293</v>
      </c>
      <c r="E17" s="31">
        <f t="shared" si="0"/>
        <v>53200.389078498294</v>
      </c>
      <c r="F17" s="1">
        <v>86.5</v>
      </c>
      <c r="G17" s="1">
        <v>19.8</v>
      </c>
      <c r="H17" s="34">
        <f t="shared" si="1"/>
        <v>6.7745664739884397</v>
      </c>
      <c r="I17" s="5">
        <f t="shared" si="2"/>
        <v>29.595959595959595</v>
      </c>
      <c r="J17" s="2">
        <f t="shared" si="3"/>
        <v>15587714</v>
      </c>
    </row>
    <row r="18" spans="1:25" x14ac:dyDescent="0.25">
      <c r="B18" s="3"/>
      <c r="C18" s="2"/>
      <c r="D18" s="2"/>
      <c r="E18" s="31"/>
      <c r="H18" s="34"/>
      <c r="I18" s="5"/>
      <c r="J18" s="2"/>
    </row>
    <row r="19" spans="1:25" s="6" customFormat="1" x14ac:dyDescent="0.25">
      <c r="A19" s="6" t="s">
        <v>26</v>
      </c>
      <c r="B19" s="7"/>
      <c r="C19" s="8">
        <f>SUM(C10:C18)</f>
        <v>101891803</v>
      </c>
      <c r="D19" s="8">
        <f>SUM(D10:D17)</f>
        <v>1741</v>
      </c>
      <c r="E19" s="32">
        <f>C19/D19</f>
        <v>58524.872487076391</v>
      </c>
      <c r="F19" s="8">
        <f>SUM(F10:F17)</f>
        <v>552.20000000000005</v>
      </c>
      <c r="G19" s="8">
        <f>SUM(G10:G17)</f>
        <v>211.8</v>
      </c>
      <c r="H19" s="35">
        <f t="shared" ref="H19" si="4">(D19/F19)*2</f>
        <v>6.3056863455269827</v>
      </c>
      <c r="I19" s="9">
        <f t="shared" ref="I19" si="5">(D19/G19)*2</f>
        <v>16.44003777148253</v>
      </c>
      <c r="J19" s="8">
        <f t="shared" ref="J19" si="6">SUM(J10:J17)</f>
        <v>101891803</v>
      </c>
    </row>
    <row r="20" spans="1:25" x14ac:dyDescent="0.25">
      <c r="B20" s="3"/>
      <c r="C20" s="2"/>
      <c r="D20" s="2"/>
      <c r="F20" s="2"/>
      <c r="G20" s="2"/>
      <c r="H20" s="5"/>
      <c r="I20" s="5"/>
      <c r="J20" s="2"/>
      <c r="K20" s="6"/>
      <c r="L20" s="37"/>
      <c r="M20" s="37"/>
      <c r="N20" s="37"/>
      <c r="O20" s="37"/>
      <c r="P20" s="37"/>
      <c r="Q20" s="17"/>
      <c r="R20" s="2"/>
      <c r="T20" s="6"/>
      <c r="U20" s="8"/>
      <c r="V20" s="6"/>
      <c r="W20"/>
    </row>
    <row r="21" spans="1:25" x14ac:dyDescent="0.25">
      <c r="C21" s="14"/>
      <c r="D21" s="14"/>
      <c r="E21" s="14"/>
      <c r="F21" s="15"/>
      <c r="G21" s="14"/>
      <c r="H21" s="14"/>
      <c r="I21" s="15"/>
      <c r="J21" s="15"/>
      <c r="K21" s="14"/>
      <c r="L21" s="14"/>
      <c r="M21" s="16"/>
      <c r="N21" s="14"/>
      <c r="O21" s="14"/>
      <c r="P21" s="16"/>
      <c r="Q21" s="14"/>
      <c r="R21" s="14"/>
      <c r="S21" s="16"/>
      <c r="T21" s="13"/>
    </row>
    <row r="22" spans="1:25" x14ac:dyDescent="0.25">
      <c r="B22" s="17">
        <v>2011</v>
      </c>
      <c r="D22" s="11"/>
      <c r="E22" s="1"/>
      <c r="G22" s="10"/>
      <c r="H22" s="17">
        <v>2012</v>
      </c>
      <c r="I22" s="1"/>
      <c r="J22" s="11"/>
      <c r="M22" s="10"/>
      <c r="N22" s="17">
        <v>2013</v>
      </c>
      <c r="S22" s="6"/>
      <c r="T22" s="18">
        <v>2014</v>
      </c>
      <c r="U22" s="19"/>
      <c r="V22" s="20"/>
      <c r="W22" s="21"/>
      <c r="X22" s="6"/>
      <c r="Y22" s="6"/>
    </row>
    <row r="23" spans="1:25" x14ac:dyDescent="0.25">
      <c r="B23" s="12" t="s">
        <v>24</v>
      </c>
      <c r="D23" s="11"/>
      <c r="E23" s="1"/>
      <c r="F23" s="11"/>
      <c r="G23" s="11"/>
      <c r="H23" s="12" t="s">
        <v>14</v>
      </c>
      <c r="I23" s="1"/>
      <c r="J23" s="11"/>
      <c r="L23" s="11"/>
      <c r="N23" s="12" t="s">
        <v>14</v>
      </c>
      <c r="R23" s="11"/>
      <c r="S23" s="1"/>
      <c r="T23" s="22" t="s">
        <v>14</v>
      </c>
      <c r="U23" s="19"/>
      <c r="V23" s="20"/>
      <c r="W23" s="19"/>
      <c r="X23" s="19"/>
    </row>
    <row r="24" spans="1:25" ht="31.5" x14ac:dyDescent="0.25">
      <c r="B24" s="4" t="s">
        <v>11</v>
      </c>
      <c r="C24" s="4" t="s">
        <v>12</v>
      </c>
      <c r="D24" s="4" t="s">
        <v>13</v>
      </c>
      <c r="E24" s="23" t="s">
        <v>15</v>
      </c>
      <c r="F24" s="23" t="s">
        <v>16</v>
      </c>
      <c r="G24" s="11" t="s">
        <v>19</v>
      </c>
      <c r="H24" s="4" t="s">
        <v>11</v>
      </c>
      <c r="I24" s="4" t="s">
        <v>12</v>
      </c>
      <c r="J24" s="4" t="s">
        <v>13</v>
      </c>
      <c r="K24" s="23" t="s">
        <v>15</v>
      </c>
      <c r="L24" s="23" t="s">
        <v>16</v>
      </c>
      <c r="M24" s="11" t="s">
        <v>19</v>
      </c>
      <c r="N24" s="4" t="s">
        <v>11</v>
      </c>
      <c r="O24" s="4" t="s">
        <v>12</v>
      </c>
      <c r="P24" s="4" t="s">
        <v>13</v>
      </c>
      <c r="Q24" s="23" t="s">
        <v>15</v>
      </c>
      <c r="R24" s="23" t="s">
        <v>16</v>
      </c>
      <c r="S24" s="27" t="s">
        <v>19</v>
      </c>
      <c r="T24" s="23" t="s">
        <v>11</v>
      </c>
      <c r="U24" s="23" t="s">
        <v>12</v>
      </c>
      <c r="V24" s="23" t="s">
        <v>13</v>
      </c>
      <c r="W24" s="23" t="s">
        <v>15</v>
      </c>
      <c r="X24" s="23" t="s">
        <v>16</v>
      </c>
      <c r="Y24" s="1" t="s">
        <v>19</v>
      </c>
    </row>
    <row r="25" spans="1:25" x14ac:dyDescent="0.25">
      <c r="A25" s="4" t="s">
        <v>0</v>
      </c>
      <c r="B25" s="4"/>
      <c r="C25" s="4"/>
      <c r="D25" s="4"/>
      <c r="E25" s="4"/>
      <c r="F25" s="4"/>
      <c r="G25" s="4"/>
      <c r="J25" s="2"/>
      <c r="K25" s="19"/>
      <c r="M25" s="4"/>
      <c r="N25" s="2"/>
      <c r="O25" s="2"/>
      <c r="P25" s="2"/>
      <c r="Q25" s="19"/>
      <c r="S25" s="4"/>
      <c r="T25" s="24"/>
      <c r="U25" s="24"/>
      <c r="V25" s="24"/>
      <c r="W25" s="19"/>
      <c r="X25" s="19"/>
      <c r="Y25" s="4"/>
    </row>
    <row r="26" spans="1:25" x14ac:dyDescent="0.25">
      <c r="A26" s="1" t="s">
        <v>3</v>
      </c>
      <c r="B26" s="17">
        <v>13</v>
      </c>
      <c r="C26" s="28">
        <v>24</v>
      </c>
      <c r="D26" s="17"/>
      <c r="E26" s="17"/>
      <c r="F26" s="38">
        <f t="shared" ref="F26:F33" si="7">SUM(C26:E26)</f>
        <v>24</v>
      </c>
      <c r="G26" s="39">
        <f t="shared" ref="G26:G33" si="8">SUM(B26:E26)</f>
        <v>37</v>
      </c>
      <c r="H26" s="2">
        <v>24</v>
      </c>
      <c r="I26" s="2">
        <v>17</v>
      </c>
      <c r="J26" s="2">
        <v>1</v>
      </c>
      <c r="K26"/>
      <c r="L26" s="31">
        <f t="shared" ref="L26:L31" si="9">I26+J26+K26</f>
        <v>18</v>
      </c>
      <c r="M26" s="36">
        <f t="shared" ref="M26:M31" si="10">H26+I26+J26+K26</f>
        <v>42</v>
      </c>
      <c r="N26" s="2">
        <v>16</v>
      </c>
      <c r="O26" s="2">
        <v>18</v>
      </c>
      <c r="P26" s="2"/>
      <c r="Q26"/>
      <c r="R26" s="31">
        <f t="shared" ref="R26:R33" si="11">O26+P26+Q26</f>
        <v>18</v>
      </c>
      <c r="S26" s="29">
        <f t="shared" ref="S26:S33" si="12">N26+O26+P26+Q26</f>
        <v>34</v>
      </c>
      <c r="T26" s="24">
        <v>68</v>
      </c>
      <c r="U26" s="24">
        <v>8</v>
      </c>
      <c r="V26" s="24"/>
      <c r="W26" s="24"/>
      <c r="X26" s="31">
        <f t="shared" ref="X26:X33" si="13">U26+V26+W26</f>
        <v>8</v>
      </c>
      <c r="Y26" s="29">
        <f t="shared" ref="Y26:Y31" si="14">T26+U26+V26+W26</f>
        <v>76</v>
      </c>
    </row>
    <row r="27" spans="1:25" x14ac:dyDescent="0.25">
      <c r="A27" s="1" t="s">
        <v>5</v>
      </c>
      <c r="B27" s="17">
        <v>16</v>
      </c>
      <c r="C27" s="28">
        <v>43</v>
      </c>
      <c r="D27" s="17">
        <v>10</v>
      </c>
      <c r="E27" s="17">
        <v>3</v>
      </c>
      <c r="F27" s="38">
        <f t="shared" si="7"/>
        <v>56</v>
      </c>
      <c r="G27" s="39">
        <f t="shared" si="8"/>
        <v>72</v>
      </c>
      <c r="H27" s="2">
        <v>32</v>
      </c>
      <c r="I27" s="2">
        <v>36</v>
      </c>
      <c r="J27" s="2">
        <v>1</v>
      </c>
      <c r="K27" s="2">
        <v>3</v>
      </c>
      <c r="L27" s="31">
        <f t="shared" si="9"/>
        <v>40</v>
      </c>
      <c r="M27" s="36">
        <f t="shared" si="10"/>
        <v>72</v>
      </c>
      <c r="N27" s="2">
        <v>8</v>
      </c>
      <c r="O27" s="2">
        <v>24</v>
      </c>
      <c r="P27" s="2">
        <v>1</v>
      </c>
      <c r="Q27"/>
      <c r="R27" s="31">
        <f t="shared" si="11"/>
        <v>25</v>
      </c>
      <c r="S27" s="29">
        <f t="shared" si="12"/>
        <v>33</v>
      </c>
      <c r="T27" s="24">
        <v>17</v>
      </c>
      <c r="U27" s="24">
        <v>1</v>
      </c>
      <c r="V27" s="24"/>
      <c r="W27" s="24"/>
      <c r="X27" s="31">
        <f t="shared" si="13"/>
        <v>1</v>
      </c>
      <c r="Y27" s="29">
        <f t="shared" si="14"/>
        <v>18</v>
      </c>
    </row>
    <row r="28" spans="1:25" x14ac:dyDescent="0.25">
      <c r="A28" s="1" t="s">
        <v>7</v>
      </c>
      <c r="B28" s="17">
        <v>18</v>
      </c>
      <c r="C28" s="28">
        <v>29</v>
      </c>
      <c r="D28" s="17">
        <v>5</v>
      </c>
      <c r="E28" s="17">
        <v>2</v>
      </c>
      <c r="F28" s="38">
        <f t="shared" si="7"/>
        <v>36</v>
      </c>
      <c r="G28" s="39">
        <f t="shared" si="8"/>
        <v>54</v>
      </c>
      <c r="H28" s="2">
        <v>7</v>
      </c>
      <c r="I28" s="2">
        <v>2</v>
      </c>
      <c r="J28" s="2">
        <v>3</v>
      </c>
      <c r="K28"/>
      <c r="L28" s="31">
        <f t="shared" si="9"/>
        <v>5</v>
      </c>
      <c r="M28" s="36">
        <f t="shared" si="10"/>
        <v>12</v>
      </c>
      <c r="N28" s="2">
        <v>8</v>
      </c>
      <c r="O28" s="2">
        <v>8</v>
      </c>
      <c r="P28" s="2">
        <v>6</v>
      </c>
      <c r="Q28"/>
      <c r="R28" s="31">
        <f t="shared" si="11"/>
        <v>14</v>
      </c>
      <c r="S28" s="29">
        <f t="shared" si="12"/>
        <v>22</v>
      </c>
      <c r="T28" s="24">
        <v>4</v>
      </c>
      <c r="U28" s="24"/>
      <c r="V28" s="24"/>
      <c r="W28" s="24"/>
      <c r="X28" s="31">
        <f t="shared" si="13"/>
        <v>0</v>
      </c>
      <c r="Y28" s="29">
        <f t="shared" si="14"/>
        <v>4</v>
      </c>
    </row>
    <row r="29" spans="1:25" x14ac:dyDescent="0.25">
      <c r="A29" s="1" t="s">
        <v>4</v>
      </c>
      <c r="B29" s="17"/>
      <c r="C29" s="28">
        <v>18</v>
      </c>
      <c r="D29" s="17">
        <v>10</v>
      </c>
      <c r="E29" s="17">
        <v>1</v>
      </c>
      <c r="F29" s="38">
        <f t="shared" si="7"/>
        <v>29</v>
      </c>
      <c r="G29" s="39">
        <f t="shared" si="8"/>
        <v>29</v>
      </c>
      <c r="H29" s="2">
        <v>16</v>
      </c>
      <c r="I29" s="2">
        <v>8</v>
      </c>
      <c r="J29" s="2">
        <v>6</v>
      </c>
      <c r="K29" s="2">
        <v>2</v>
      </c>
      <c r="L29" s="31">
        <f t="shared" si="9"/>
        <v>16</v>
      </c>
      <c r="M29" s="36">
        <f t="shared" si="10"/>
        <v>32</v>
      </c>
      <c r="N29" s="2">
        <v>19</v>
      </c>
      <c r="O29" s="2">
        <v>5</v>
      </c>
      <c r="P29" s="2">
        <v>6</v>
      </c>
      <c r="Q29"/>
      <c r="R29" s="31">
        <f t="shared" si="11"/>
        <v>11</v>
      </c>
      <c r="S29" s="29">
        <f t="shared" si="12"/>
        <v>30</v>
      </c>
      <c r="T29" s="24">
        <v>1</v>
      </c>
      <c r="U29" s="24"/>
      <c r="V29" s="24">
        <v>3</v>
      </c>
      <c r="W29" s="24"/>
      <c r="X29" s="31">
        <f t="shared" si="13"/>
        <v>3</v>
      </c>
      <c r="Y29" s="29">
        <f t="shared" si="14"/>
        <v>4</v>
      </c>
    </row>
    <row r="30" spans="1:25" x14ac:dyDescent="0.25">
      <c r="A30" s="1" t="s">
        <v>9</v>
      </c>
      <c r="B30" s="17">
        <v>10</v>
      </c>
      <c r="C30" s="28">
        <v>28</v>
      </c>
      <c r="D30" s="17">
        <v>7</v>
      </c>
      <c r="E30" s="17"/>
      <c r="F30" s="38">
        <f t="shared" si="7"/>
        <v>35</v>
      </c>
      <c r="G30" s="39">
        <f t="shared" si="8"/>
        <v>45</v>
      </c>
      <c r="H30" s="2">
        <v>12</v>
      </c>
      <c r="I30" s="2">
        <v>24</v>
      </c>
      <c r="J30" s="2">
        <v>7</v>
      </c>
      <c r="K30" s="2">
        <v>1</v>
      </c>
      <c r="L30" s="31">
        <f t="shared" si="9"/>
        <v>32</v>
      </c>
      <c r="M30" s="36">
        <f t="shared" si="10"/>
        <v>44</v>
      </c>
      <c r="N30" s="2">
        <v>9</v>
      </c>
      <c r="O30" s="2">
        <v>4</v>
      </c>
      <c r="P30" s="2">
        <v>11</v>
      </c>
      <c r="Q30"/>
      <c r="R30" s="31">
        <f t="shared" si="11"/>
        <v>15</v>
      </c>
      <c r="S30" s="29">
        <f t="shared" si="12"/>
        <v>24</v>
      </c>
      <c r="T30" s="24">
        <v>4</v>
      </c>
      <c r="U30" s="24">
        <v>12</v>
      </c>
      <c r="V30" s="24">
        <v>1</v>
      </c>
      <c r="W30" s="24"/>
      <c r="X30" s="31">
        <f t="shared" si="13"/>
        <v>13</v>
      </c>
      <c r="Y30" s="29">
        <f t="shared" si="14"/>
        <v>17</v>
      </c>
    </row>
    <row r="31" spans="1:25" x14ac:dyDescent="0.25">
      <c r="A31" s="1" t="s">
        <v>17</v>
      </c>
      <c r="B31" s="17">
        <v>15</v>
      </c>
      <c r="C31" s="28">
        <v>66</v>
      </c>
      <c r="D31" s="17">
        <v>1</v>
      </c>
      <c r="E31" s="17">
        <v>1</v>
      </c>
      <c r="F31" s="38">
        <f t="shared" si="7"/>
        <v>68</v>
      </c>
      <c r="G31" s="39">
        <f t="shared" si="8"/>
        <v>83</v>
      </c>
      <c r="H31" s="2">
        <v>17</v>
      </c>
      <c r="I31" s="2">
        <v>26</v>
      </c>
      <c r="J31" s="2">
        <v>3</v>
      </c>
      <c r="K31"/>
      <c r="L31" s="31">
        <f t="shared" si="9"/>
        <v>29</v>
      </c>
      <c r="M31" s="36">
        <f t="shared" si="10"/>
        <v>46</v>
      </c>
      <c r="N31" s="2">
        <v>18</v>
      </c>
      <c r="O31" s="2">
        <v>21</v>
      </c>
      <c r="P31" s="2">
        <v>13</v>
      </c>
      <c r="Q31"/>
      <c r="R31" s="31">
        <f t="shared" si="11"/>
        <v>34</v>
      </c>
      <c r="S31" s="29">
        <f t="shared" si="12"/>
        <v>52</v>
      </c>
      <c r="T31" s="24">
        <v>3</v>
      </c>
      <c r="U31" s="24">
        <v>9</v>
      </c>
      <c r="V31" s="24">
        <v>1</v>
      </c>
      <c r="W31" s="24">
        <v>1</v>
      </c>
      <c r="X31" s="31">
        <f t="shared" si="13"/>
        <v>11</v>
      </c>
      <c r="Y31" s="29">
        <f t="shared" si="14"/>
        <v>14</v>
      </c>
    </row>
    <row r="32" spans="1:25" x14ac:dyDescent="0.25">
      <c r="A32" s="1" t="s">
        <v>6</v>
      </c>
      <c r="B32" s="17">
        <v>1</v>
      </c>
      <c r="C32" s="28">
        <v>29</v>
      </c>
      <c r="D32" s="17">
        <v>3</v>
      </c>
      <c r="E32" s="17">
        <v>2</v>
      </c>
      <c r="F32" s="38">
        <f t="shared" si="7"/>
        <v>34</v>
      </c>
      <c r="G32" s="39">
        <f t="shared" si="8"/>
        <v>35</v>
      </c>
      <c r="H32" s="2" t="s">
        <v>18</v>
      </c>
      <c r="I32" s="2" t="s">
        <v>18</v>
      </c>
      <c r="J32" s="2" t="s">
        <v>18</v>
      </c>
      <c r="K32" s="2" t="s">
        <v>18</v>
      </c>
      <c r="L32" s="31"/>
      <c r="M32" s="36"/>
      <c r="N32" s="2">
        <v>2</v>
      </c>
      <c r="O32" s="2">
        <v>4</v>
      </c>
      <c r="P32" s="2">
        <v>4</v>
      </c>
      <c r="Q32"/>
      <c r="R32" s="31">
        <f t="shared" si="11"/>
        <v>8</v>
      </c>
      <c r="S32" s="29">
        <f t="shared" si="12"/>
        <v>10</v>
      </c>
      <c r="T32" s="24">
        <v>4</v>
      </c>
      <c r="U32" s="24"/>
      <c r="V32" s="24"/>
      <c r="W32" s="24"/>
      <c r="X32" s="31">
        <f t="shared" si="13"/>
        <v>0</v>
      </c>
      <c r="Y32" s="29"/>
    </row>
    <row r="33" spans="1:25" x14ac:dyDescent="0.25">
      <c r="A33" s="1" t="s">
        <v>8</v>
      </c>
      <c r="B33" s="17">
        <v>22</v>
      </c>
      <c r="C33" s="28">
        <v>31</v>
      </c>
      <c r="D33" s="17">
        <v>13</v>
      </c>
      <c r="E33" s="17">
        <v>4</v>
      </c>
      <c r="F33" s="38">
        <f t="shared" si="7"/>
        <v>48</v>
      </c>
      <c r="G33" s="39">
        <f t="shared" si="8"/>
        <v>70</v>
      </c>
      <c r="H33" s="2">
        <v>9</v>
      </c>
      <c r="I33" s="2">
        <v>25</v>
      </c>
      <c r="J33" s="2">
        <v>14</v>
      </c>
      <c r="K33" s="2">
        <v>5</v>
      </c>
      <c r="L33" s="31">
        <f>I33+J33+K33</f>
        <v>44</v>
      </c>
      <c r="M33" s="36">
        <f>H33+I33+J33+K33</f>
        <v>53</v>
      </c>
      <c r="N33" s="2">
        <v>18</v>
      </c>
      <c r="O33" s="2">
        <v>17</v>
      </c>
      <c r="P33" s="2">
        <v>22</v>
      </c>
      <c r="Q33"/>
      <c r="R33" s="31">
        <f t="shared" si="11"/>
        <v>39</v>
      </c>
      <c r="S33" s="29">
        <f t="shared" si="12"/>
        <v>57</v>
      </c>
      <c r="T33" s="24">
        <v>5</v>
      </c>
      <c r="U33" s="24">
        <v>1</v>
      </c>
      <c r="V33" s="24">
        <v>10</v>
      </c>
      <c r="W33" s="24">
        <v>7</v>
      </c>
      <c r="X33" s="31">
        <f t="shared" si="13"/>
        <v>18</v>
      </c>
      <c r="Y33" s="29">
        <f>T33+U33+V33+W33</f>
        <v>23</v>
      </c>
    </row>
    <row r="34" spans="1:25" x14ac:dyDescent="0.25">
      <c r="B34" s="17"/>
      <c r="C34" s="28"/>
      <c r="D34" s="17"/>
      <c r="E34" s="17"/>
      <c r="F34" s="38"/>
      <c r="G34" s="17"/>
      <c r="J34" s="2"/>
      <c r="K34"/>
      <c r="L34" s="31"/>
      <c r="M34" s="20"/>
      <c r="N34" s="2"/>
      <c r="O34" s="2"/>
      <c r="P34" s="2"/>
      <c r="Q34"/>
      <c r="R34" s="31">
        <f t="shared" ref="R34:R35" si="15">O34+P34+Q34</f>
        <v>0</v>
      </c>
      <c r="S34" s="1"/>
      <c r="T34" s="24"/>
      <c r="U34" s="24"/>
      <c r="V34" s="24"/>
      <c r="W34" s="24"/>
      <c r="X34" s="31">
        <f t="shared" ref="X34:X35" si="16">U34+V34+W34</f>
        <v>0</v>
      </c>
    </row>
    <row r="35" spans="1:25" x14ac:dyDescent="0.25">
      <c r="A35" s="6" t="s">
        <v>26</v>
      </c>
      <c r="B35" s="8">
        <f>SUM(B26:B33)</f>
        <v>95</v>
      </c>
      <c r="C35" s="8">
        <f t="shared" ref="C35:F35" si="17">SUM(C26:C33)</f>
        <v>268</v>
      </c>
      <c r="D35" s="8">
        <f t="shared" si="17"/>
        <v>49</v>
      </c>
      <c r="E35" s="8">
        <f t="shared" si="17"/>
        <v>13</v>
      </c>
      <c r="F35" s="32">
        <f t="shared" si="17"/>
        <v>330</v>
      </c>
      <c r="G35" s="17">
        <f t="shared" ref="G35" si="18">SUM(B35:E35)</f>
        <v>425</v>
      </c>
      <c r="H35" s="8">
        <f>SUM(H26:H33)</f>
        <v>117</v>
      </c>
      <c r="I35" s="8">
        <f>SUM(I26:I33)</f>
        <v>138</v>
      </c>
      <c r="J35" s="8">
        <f>SUM(J26:J33)</f>
        <v>35</v>
      </c>
      <c r="K35" s="26"/>
      <c r="L35" s="32">
        <f>SUM(L26:L33)</f>
        <v>184</v>
      </c>
      <c r="M35" s="8">
        <f>SUM(M26:M33)</f>
        <v>301</v>
      </c>
      <c r="N35" s="8">
        <f>SUM(N26:N33)</f>
        <v>98</v>
      </c>
      <c r="O35" s="8">
        <f>SUM(O26:O33)</f>
        <v>101</v>
      </c>
      <c r="P35" s="8">
        <f>SUM(P26:P33)</f>
        <v>63</v>
      </c>
      <c r="Q35" s="26"/>
      <c r="R35" s="32">
        <f t="shared" si="15"/>
        <v>164</v>
      </c>
      <c r="S35" s="8">
        <f>SUM(S26:S34)</f>
        <v>262</v>
      </c>
      <c r="T35" s="25">
        <f t="shared" ref="T35:W35" si="19">SUM(T26:T33)</f>
        <v>106</v>
      </c>
      <c r="U35" s="25">
        <f t="shared" si="19"/>
        <v>31</v>
      </c>
      <c r="V35" s="25">
        <f t="shared" si="19"/>
        <v>15</v>
      </c>
      <c r="W35" s="25">
        <f t="shared" si="19"/>
        <v>8</v>
      </c>
      <c r="X35" s="32">
        <f t="shared" si="16"/>
        <v>54</v>
      </c>
      <c r="Y35" s="8">
        <f>T35+X35</f>
        <v>160</v>
      </c>
    </row>
    <row r="37" spans="1:25" x14ac:dyDescent="0.25">
      <c r="A37" s="14" t="s">
        <v>25</v>
      </c>
    </row>
    <row r="38" spans="1:25" x14ac:dyDescent="0.25">
      <c r="A38" s="1" t="s">
        <v>23</v>
      </c>
    </row>
    <row r="39" spans="1:25" x14ac:dyDescent="0.25">
      <c r="A39" s="1" t="s">
        <v>27</v>
      </c>
    </row>
  </sheetData>
  <sortState ref="K26:X33">
    <sortCondition ref="K26:K33"/>
  </sortState>
  <phoneticPr fontId="9" type="noConversion"/>
  <pageMargins left="0.75000000000000011" right="0.75000000000000011" top="1" bottom="1" header="0.5" footer="0.5"/>
  <pageSetup paperSize="9" scale="8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Rowan</dc:creator>
  <cp:lastModifiedBy>Patricia Freeman</cp:lastModifiedBy>
  <cp:lastPrinted>2016-09-01T23:34:39Z</cp:lastPrinted>
  <dcterms:created xsi:type="dcterms:W3CDTF">2015-01-31T00:28:39Z</dcterms:created>
  <dcterms:modified xsi:type="dcterms:W3CDTF">2016-09-20T05:48:21Z</dcterms:modified>
</cp:coreProperties>
</file>